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5\Desktop\П13 СД 24.12.2021\1.13 от 24.12.2021 Изменения в бюджет\"/>
    </mc:Choice>
  </mc:AlternateContent>
  <xr:revisionPtr revIDLastSave="0" documentId="13_ncr:1_{D5210D72-14AD-43B7-99A6-26B162EA925C}" xr6:coauthVersionLast="47" xr6:coauthVersionMax="47" xr10:uidLastSave="{00000000-0000-0000-0000-000000000000}"/>
  <bookViews>
    <workbookView xWindow="15" yWindow="105" windowWidth="28785" windowHeight="15495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1" l="1"/>
  <c r="M23" i="1"/>
  <c r="N27" i="1"/>
  <c r="N25" i="1"/>
  <c r="N35" i="1"/>
  <c r="M25" i="1"/>
  <c r="L21" i="1" l="1"/>
  <c r="M24" i="1"/>
  <c r="L25" i="1"/>
  <c r="L35" i="1" s="1"/>
  <c r="M21" i="1"/>
  <c r="L20" i="1"/>
  <c r="L43" i="1" l="1"/>
  <c r="L36" i="1" s="1"/>
  <c r="L34" i="1" s="1"/>
  <c r="M47" i="1" l="1"/>
  <c r="M35" i="1" s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M36" i="1" s="1"/>
  <c r="N32" i="1"/>
  <c r="N36" i="1" s="1"/>
  <c r="L32" i="1"/>
  <c r="M30" i="1"/>
  <c r="M29" i="1" s="1"/>
  <c r="M28" i="1" s="1"/>
  <c r="N30" i="1"/>
  <c r="N29" i="1" s="1"/>
  <c r="N28" i="1" s="1"/>
  <c r="L30" i="1"/>
  <c r="M26" i="1"/>
  <c r="N26" i="1"/>
  <c r="N24" i="1"/>
  <c r="L29" i="1" l="1"/>
  <c r="L28" i="1" s="1"/>
  <c r="N40" i="1"/>
  <c r="N37" i="1" s="1"/>
  <c r="M40" i="1"/>
  <c r="M37" i="1" s="1"/>
  <c r="M22" i="1"/>
  <c r="N22" i="1" l="1"/>
  <c r="L24" i="1"/>
  <c r="L26" i="1"/>
  <c r="L38" i="1"/>
  <c r="L42" i="1"/>
  <c r="L45" i="1"/>
  <c r="L44" i="1" s="1"/>
  <c r="L46" i="1"/>
  <c r="L48" i="1"/>
  <c r="L49" i="1"/>
  <c r="L23" i="1" l="1"/>
  <c r="L40" i="1"/>
  <c r="L37" i="1" s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<sst xmlns="http://schemas.openxmlformats.org/spreadsheetml/2006/main" count="277" uniqueCount="81">
  <si>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</si>
  <si>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</si>
  <si>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</si>
  <si>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</si>
  <si>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</si>
  <si>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</si>
  <si>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</si>
  <si>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</si>
  <si>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</si>
  <si>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</si>
  <si>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</si>
  <si>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</si>
  <si>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</si>
  <si>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</si>
  <si>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</si>
  <si>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</si>
  <si>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</si>
  <si>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</si>
  <si>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</si>
  <si>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</si>
  <si>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</si>
  <si>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</si>
  <si>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</si>
  <si>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</si>
  <si>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</si>
  <si>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</si>
  <si>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</si>
  <si>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</si>
  <si>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</si>
  <si>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</si>
  <si>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</si>
  <si>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</si>
  <si>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</si>
  <si>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</si>
  <si>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</si>
  <si>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</si>
  <si>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</si>
  <si>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</si>
  <si>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</si>
  <si>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</si>
  <si>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</si>
  <si>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</si>
  <si>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</si>
  <si>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</si>
  <si>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</si>
  <si>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</si>
  <si>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</si>
  <si>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</si>
  <si>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</si>
  <si>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</si>
  <si>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</si>
  <si>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</si>
  <si>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</si>
  <si>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</si>
  <si>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</si>
  <si>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</si>
  <si>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</si>
  <si>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</si>
  <si>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</si>
  <si>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</si>
  <si>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</si>
  <si>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</si>
  <si>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</si>
  <si>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</si>
  <si>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</si>
  <si>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</si>
  <si>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</si>
  <si>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</si>
  <si>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</si>
  <si>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</si>
  <si>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</si>
  <si>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</si>
  <si>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</si>
  <si>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</si>
  <si>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</si>
  <si>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</si>
  <si>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</si>
  <si>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</si>
  <si>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</si>
  <si>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Приложение  №  7             </t>
  </si>
  <si>
    <t xml:space="preserve">   к  Решению Совета депутатов городского округа Истра от 24.12.2021 № 1/13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</si>
</sst>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zoomScale="76" zoomScaleNormal="76" workbookViewId="0">
      <selection activeCell="K2" sqref="K2:N2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64" t="s">
        <v>79</v>
      </c>
    </row>
    <row r="2" spans="3:14" x14ac:dyDescent="0.2">
      <c r="K2" s="75" t="s">
        <v>80</v>
      </c>
      <c r="L2" s="75"/>
      <c r="M2" s="75"/>
      <c r="N2" s="75"/>
    </row>
    <row r="3" spans="3:14" ht="27" customHeight="1" x14ac:dyDescent="0.2">
      <c r="I3" s="75" t="s">
        <v>78</v>
      </c>
      <c r="J3" s="76"/>
      <c r="K3" s="76"/>
      <c r="L3" s="76"/>
      <c r="M3" s="76"/>
      <c r="N3" s="76"/>
    </row>
    <row r="4" spans="3:14" ht="22.5" customHeight="1" x14ac:dyDescent="0.2">
      <c r="I4" s="76"/>
      <c r="J4" s="76"/>
      <c r="K4" s="76"/>
      <c r="L4" s="76"/>
      <c r="M4" s="76"/>
      <c r="N4" s="76"/>
    </row>
    <row r="5" spans="3:14" ht="29.25" customHeight="1" x14ac:dyDescent="0.2"/>
    <row r="6" spans="3:14" ht="15" x14ac:dyDescent="0.2">
      <c r="K6" s="78"/>
      <c r="L6" s="78"/>
      <c r="M6" s="78" t="s">
        <v>72</v>
      </c>
      <c r="N6" s="78"/>
    </row>
    <row r="7" spans="3:14" ht="15" x14ac:dyDescent="0.2">
      <c r="K7" s="78"/>
      <c r="L7" s="78"/>
      <c r="M7" s="78" t="s">
        <v>0</v>
      </c>
      <c r="N7" s="78"/>
    </row>
    <row r="8" spans="3:14" ht="15" x14ac:dyDescent="0.2">
      <c r="K8" s="78"/>
      <c r="L8" s="78"/>
      <c r="M8" s="78" t="s">
        <v>66</v>
      </c>
      <c r="N8" s="78"/>
    </row>
    <row r="9" spans="3:14" ht="15" x14ac:dyDescent="0.2">
      <c r="K9" s="53"/>
      <c r="L9" s="53"/>
      <c r="M9" s="78" t="s">
        <v>65</v>
      </c>
      <c r="N9" s="78"/>
    </row>
    <row r="10" spans="3:14" ht="15" x14ac:dyDescent="0.2">
      <c r="K10" s="78"/>
      <c r="L10" s="78"/>
      <c r="M10" s="78" t="s">
        <v>77</v>
      </c>
      <c r="N10" s="7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79" t="s">
        <v>67</v>
      </c>
      <c r="M11" s="79"/>
      <c r="N11" s="7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79" t="s">
        <v>68</v>
      </c>
      <c r="M12" s="79"/>
      <c r="N12" s="7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77" t="s">
        <v>69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67" t="s">
        <v>1</v>
      </c>
      <c r="D17" s="67"/>
      <c r="E17" s="67"/>
      <c r="F17" s="67"/>
      <c r="G17" s="67"/>
      <c r="H17" s="67"/>
      <c r="I17" s="67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68" t="s">
        <v>2</v>
      </c>
      <c r="E18" s="69"/>
      <c r="F18" s="69"/>
      <c r="G18" s="69"/>
      <c r="H18" s="69"/>
      <c r="I18" s="69"/>
      <c r="J18" s="70"/>
      <c r="K18" s="71" t="s">
        <v>3</v>
      </c>
      <c r="L18" s="73" t="s">
        <v>4</v>
      </c>
      <c r="M18" s="73"/>
      <c r="N18" s="73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2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443805.3/4805975.5*100</f>
        <v>9.234447824380295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635600.70000000042</v>
      </c>
      <c r="M22" s="17">
        <f>M23+M28+M34+M37</f>
        <v>0</v>
      </c>
      <c r="N22" s="17">
        <f>N23+N28+N34+N37</f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187527.5</v>
      </c>
      <c r="M23" s="17">
        <f>M24+M26</f>
        <v>117611.1</v>
      </c>
      <c r="N23" s="17">
        <f>N24+N26</f>
        <v>163999.99999999994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0">M25</f>
        <v>117611.1</v>
      </c>
      <c r="N24" s="22">
        <f t="shared" si="0"/>
        <v>560208.19999999995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54000+3611.1+60000</f>
        <v>117611.1</v>
      </c>
      <c r="N25" s="59">
        <f>396208.2+104000+60000</f>
        <v>560208.19999999995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-300000</v>
      </c>
      <c r="M26" s="31">
        <f t="shared" ref="M26:N26" si="1">M27</f>
        <v>0</v>
      </c>
      <c r="N26" s="31">
        <f t="shared" si="1"/>
        <v>-396208.2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-300000</v>
      </c>
      <c r="M27" s="59">
        <v>0</v>
      </c>
      <c r="N27" s="59">
        <f>-396208.2</f>
        <v>-396208.2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300000</v>
      </c>
      <c r="M28" s="32">
        <f t="shared" ref="M28:N28" si="2">M29</f>
        <v>-60000</v>
      </c>
      <c r="N28" s="32">
        <f t="shared" si="2"/>
        <v>-60000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300000</v>
      </c>
      <c r="M29" s="32">
        <f t="shared" ref="M29" si="3">M30+M32</f>
        <v>-60000</v>
      </c>
      <c r="N29" s="32">
        <f>N30+N32</f>
        <v>-60000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300000</v>
      </c>
      <c r="M30" s="31">
        <f t="shared" ref="M30:N30" si="4">M31</f>
        <v>0</v>
      </c>
      <c r="N30" s="31">
        <f t="shared" si="4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>
        <v>300000</v>
      </c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5">M33</f>
        <v>-60000</v>
      </c>
      <c r="N32" s="31">
        <f t="shared" si="5"/>
        <v>-60000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>
        <v>-60000</v>
      </c>
      <c r="N33" s="59">
        <v>-60000</v>
      </c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191795.40000000037</v>
      </c>
      <c r="M34" s="32">
        <f t="shared" ref="M34:N34" si="6">M36+M35</f>
        <v>0</v>
      </c>
      <c r="N34" s="32">
        <f t="shared" si="6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-9174627.1+300000-L25-L47</f>
        <v>-9362154.5999999996</v>
      </c>
      <c r="M35" s="22">
        <f>-8716056.2-M25-M47</f>
        <v>-8877389.4999999981</v>
      </c>
      <c r="N35" s="22">
        <f>-8563619.6+N25+N47</f>
        <v>-7902078.0999999996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9810227.8+L27+(-L43)+(-L33)</f>
        <v>9553950</v>
      </c>
      <c r="M36" s="22">
        <f>8463613.5+252442.7+(-M27)+(-M43)+(-M32)</f>
        <v>8877389.5</v>
      </c>
      <c r="N36" s="22">
        <f>8317626.4+245993.2+N27+N43+N32</f>
        <v>7902078.0999999996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7">M38+M40+M44</f>
        <v>-57611.100000000006</v>
      </c>
      <c r="N37" s="12">
        <f t="shared" si="7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8">M39</f>
        <v>0</v>
      </c>
      <c r="N38" s="36">
        <f t="shared" si="8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9">M42</f>
        <v>-101333.3</v>
      </c>
      <c r="N40" s="12">
        <f t="shared" si="9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0">L42</f>
        <v>-43722.2</v>
      </c>
      <c r="M41" s="12">
        <f t="shared" si="10"/>
        <v>-101333.3</v>
      </c>
      <c r="N41" s="12">
        <f t="shared" si="10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0"/>
        <v>-43722.2</v>
      </c>
      <c r="M42" s="36">
        <f t="shared" si="10"/>
        <v>-101333.3</v>
      </c>
      <c r="N42" s="36">
        <f t="shared" si="10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1">M45</f>
        <v>43722.2</v>
      </c>
      <c r="N44" s="12">
        <f t="shared" si="11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2">M47</f>
        <v>43722.2</v>
      </c>
      <c r="N45" s="36">
        <f t="shared" si="12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3">M47</f>
        <v>43722.2</v>
      </c>
      <c r="N46" s="36">
        <f t="shared" si="13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4">M50</f>
        <v>0</v>
      </c>
      <c r="N48" s="36">
        <f t="shared" si="14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5">M50</f>
        <v>0</v>
      </c>
      <c r="N49" s="36">
        <f t="shared" si="15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4" t="s">
        <v>74</v>
      </c>
      <c r="D53" s="74"/>
      <c r="E53" s="74"/>
      <c r="F53" s="74"/>
      <c r="G53" s="74"/>
      <c r="H53" s="74"/>
      <c r="I53" s="74"/>
      <c r="J53" s="74"/>
      <c r="K53" s="74"/>
      <c r="M53" s="63"/>
      <c r="N53" s="64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65"/>
      <c r="K60" s="66"/>
      <c r="L60" s="66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  <mergeCell ref="J60:L60"/>
    <mergeCell ref="C17:I17"/>
    <mergeCell ref="D18:J18"/>
    <mergeCell ref="K18:K19"/>
    <mergeCell ref="L18:N18"/>
    <mergeCell ref="C53:K53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Светлана Васильевна Симонова</cp:lastModifiedBy>
  <cp:lastPrinted>2021-12-20T13:49:46Z</cp:lastPrinted>
  <dcterms:created xsi:type="dcterms:W3CDTF">2017-11-15T18:28:37Z</dcterms:created>
  <dcterms:modified xsi:type="dcterms:W3CDTF">2021-12-29T13:21:41Z</dcterms:modified>
</cp:coreProperties>
</file>